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Reglamentacion\Proyectos\Cartas Circulares\Cartas Circulares 2014-2015\OC-15-15 (Departamentos y Agencias)\"/>
    </mc:Choice>
  </mc:AlternateContent>
  <bookViews>
    <workbookView xWindow="480" yWindow="120" windowWidth="12510" windowHeight="7425"/>
  </bookViews>
  <sheets>
    <sheet name="RESUMEN DE RESULTADOS" sheetId="1" r:id="rId1"/>
    <sheet name="Sheet1" sheetId="2" r:id="rId2"/>
  </sheets>
  <definedNames>
    <definedName name="_xlnm.Print_Area" localSheetId="0">'RESUMEN DE RESULTADOS'!$A$1:$H$50</definedName>
    <definedName name="Z_80FF1B26_7E49_49C8_9F62_730B190C063C_.wvu.PrintArea" localSheetId="0" hidden="1">'RESUMEN DE RESULTADOS'!$A$1:$H$50</definedName>
    <definedName name="Z_DBCE45EA_7717_47E7_B305_27F4DBB98C38_.wvu.PrintArea" localSheetId="0" hidden="1">'RESUMEN DE RESULTADOS'!$A$1:$H$50</definedName>
    <definedName name="Z_F6B20A05_1155_4B75_B15E_B93FBCD157BF_.wvu.PrintArea" localSheetId="0" hidden="1">'RESUMEN DE RESULTADOS'!$A$1:$H$50</definedName>
    <definedName name="Z_FDCB4004_EDBB_475A_B695_2053A0A91CFD_.wvu.PrintArea" localSheetId="0" hidden="1">'RESUMEN DE RESULTADOS'!$A$1:$H$50</definedName>
  </definedNames>
  <calcPr calcId="152511"/>
  <customWorkbookViews>
    <customWorkbookView name="Walesca E. Rivera Andino (Div.L) - Personal View" guid="{FDCB4004-EDBB-475A-B695-2053A0A91CFD}" mergeInterval="0" personalView="1" maximized="1" xWindow="-8" yWindow="-8" windowWidth="1040" windowHeight="744" activeSheetId="1"/>
    <customWorkbookView name="Miriam Diaz Viera (Div.O) - Personal View" guid="{DBCE45EA-7717-47E7-B305-27F4DBB98C38}" mergeInterval="0" personalView="1" maximized="1" windowWidth="1676" windowHeight="729" activeSheetId="1"/>
    <customWorkbookView name="Edgardo Castro - Personal View" guid="{F6B20A05-1155-4B75-B15E-B93FBCD157BF}" mergeInterval="0" personalView="1" maximized="1" windowWidth="1020" windowHeight="495" activeSheetId="1"/>
    <customWorkbookView name="EDGARDO CASTRO RIVERA - Personal View" guid="{80FF1B26-7E49-49C8-9F62-730B190C063C}" mergeInterval="0" personalView="1" maximized="1" windowWidth="1020" windowHeight="495" activeSheetId="1" showComments="commIndAndComment"/>
  </customWorkbookViews>
</workbook>
</file>

<file path=xl/calcChain.xml><?xml version="1.0" encoding="utf-8"?>
<calcChain xmlns="http://schemas.openxmlformats.org/spreadsheetml/2006/main">
  <c r="E36" i="1" l="1"/>
  <c r="E35" i="1"/>
  <c r="E34" i="1"/>
  <c r="E33" i="1"/>
  <c r="E32" i="1"/>
  <c r="C36" i="1"/>
  <c r="C35" i="1"/>
  <c r="C34" i="1"/>
  <c r="C33" i="1"/>
  <c r="C32" i="1"/>
  <c r="E18" i="1"/>
  <c r="E17" i="1"/>
  <c r="E16" i="1"/>
  <c r="E15" i="1"/>
  <c r="E14" i="1"/>
  <c r="C16" i="1"/>
  <c r="C18" i="1"/>
  <c r="C17" i="1"/>
  <c r="C15" i="1"/>
  <c r="C14" i="1"/>
  <c r="D37" i="1" l="1"/>
  <c r="B37" i="1"/>
  <c r="F36" i="1"/>
  <c r="F35" i="1"/>
  <c r="F34" i="1"/>
  <c r="F33" i="1"/>
  <c r="F32" i="1"/>
  <c r="C37" i="1"/>
  <c r="F37" i="1" l="1"/>
  <c r="G34" i="1"/>
  <c r="E37" i="1"/>
  <c r="G33" i="1"/>
  <c r="G36" i="1"/>
  <c r="G35" i="1"/>
  <c r="G32" i="1"/>
  <c r="G37" i="1" l="1"/>
  <c r="F16" i="1" l="1"/>
  <c r="F17" i="1"/>
  <c r="F18" i="1"/>
  <c r="F15" i="1"/>
  <c r="D19" i="1"/>
  <c r="F14" i="1"/>
  <c r="C19" i="1" l="1"/>
  <c r="G14" i="1"/>
  <c r="G15" i="1"/>
  <c r="G18" i="1"/>
  <c r="G16" i="1"/>
  <c r="G17" i="1"/>
  <c r="F19" i="1"/>
  <c r="E19" i="1"/>
  <c r="G19" i="1" l="1"/>
</calcChain>
</file>

<file path=xl/sharedStrings.xml><?xml version="1.0" encoding="utf-8"?>
<sst xmlns="http://schemas.openxmlformats.org/spreadsheetml/2006/main" count="48" uniqueCount="35">
  <si>
    <t>Estado Libre Asociado de Puerto Rico</t>
  </si>
  <si>
    <t>OFICINA DEL CONTRALOR</t>
  </si>
  <si>
    <t>San Juan, Puerto Rico</t>
  </si>
  <si>
    <t>COMPONENTE</t>
  </si>
  <si>
    <t>CANTIDAD</t>
  </si>
  <si>
    <t>Anejo 3</t>
  </si>
  <si>
    <t xml:space="preserve">CRITERIOS POR COMPONENTE </t>
  </si>
  <si>
    <r>
      <t>INTERPRETACIÓN DEL RESULTADO DE LA AUTOEVALUACIÓN</t>
    </r>
    <r>
      <rPr>
        <b/>
        <vertAlign val="superscript"/>
        <sz val="12"/>
        <color theme="1"/>
        <rFont val="Times New Roman"/>
        <family val="1"/>
      </rPr>
      <t xml:space="preserve">2 </t>
    </r>
  </si>
  <si>
    <r>
      <rPr>
        <vertAlign val="superscript"/>
        <sz val="11"/>
        <color theme="1"/>
        <rFont val="Times New Roman"/>
        <family val="1"/>
      </rPr>
      <t>1</t>
    </r>
    <r>
      <rPr>
        <sz val="11"/>
        <color theme="1"/>
        <rFont val="Times New Roman"/>
        <family val="1"/>
      </rPr>
      <t xml:space="preserve"> Totalice por cada componente, la cantidad de criterios en los cuales contestó que </t>
    </r>
    <r>
      <rPr>
        <b/>
        <sz val="11"/>
        <color theme="1"/>
        <rFont val="Times New Roman"/>
        <family val="1"/>
      </rPr>
      <t xml:space="preserve">sí </t>
    </r>
    <r>
      <rPr>
        <sz val="11"/>
        <color theme="1"/>
        <rFont val="Times New Roman"/>
        <family val="1"/>
      </rPr>
      <t xml:space="preserve">(cumple), según los resultados del </t>
    </r>
    <r>
      <rPr>
        <b/>
        <sz val="11"/>
        <color theme="1"/>
        <rFont val="Times New Roman"/>
        <family val="1"/>
      </rPr>
      <t>Anejo 1</t>
    </r>
    <r>
      <rPr>
        <sz val="11"/>
        <color theme="1"/>
        <rFont val="Times New Roman"/>
        <family val="1"/>
      </rPr>
      <t xml:space="preserve">. La cantidad total debe coincidir con la cantidad total de </t>
    </r>
    <r>
      <rPr>
        <b/>
        <sz val="11"/>
        <color theme="1"/>
        <rFont val="Times New Roman"/>
        <family val="1"/>
      </rPr>
      <t xml:space="preserve">sí </t>
    </r>
    <r>
      <rPr>
        <sz val="11"/>
        <color theme="1"/>
        <rFont val="Times New Roman"/>
        <family val="1"/>
      </rPr>
      <t xml:space="preserve">que totalizó al final del </t>
    </r>
    <r>
      <rPr>
        <b/>
        <sz val="11"/>
        <color theme="1"/>
        <rFont val="Times New Roman"/>
        <family val="1"/>
      </rPr>
      <t>Anejo 1</t>
    </r>
    <r>
      <rPr>
        <sz val="11"/>
        <color theme="1"/>
        <rFont val="Times New Roman"/>
        <family val="1"/>
      </rPr>
      <t xml:space="preserve">. </t>
    </r>
  </si>
  <si>
    <r>
      <t>CANTIDAD</t>
    </r>
    <r>
      <rPr>
        <b/>
        <vertAlign val="superscript"/>
        <sz val="10"/>
        <color theme="1"/>
        <rFont val="Times New Roman"/>
        <family val="1"/>
      </rPr>
      <t>1</t>
    </r>
  </si>
  <si>
    <r>
      <t xml:space="preserve">RESULTADOS DE LA AUTOEVALUACIÓN </t>
    </r>
    <r>
      <rPr>
        <b/>
        <vertAlign val="superscript"/>
        <sz val="10"/>
        <color theme="1"/>
        <rFont val="Times New Roman"/>
        <family val="1"/>
      </rPr>
      <t>2</t>
    </r>
  </si>
  <si>
    <t>DIFERENCIA  (NO CUMPLE)</t>
  </si>
  <si>
    <t>TOTAL</t>
  </si>
  <si>
    <t>PORCIENTO</t>
  </si>
  <si>
    <t xml:space="preserve">PORCIENTO </t>
  </si>
  <si>
    <t>PORCIENTO DE CUMPLIMIENTO DEL TOTAL DE CRITERIOS</t>
  </si>
  <si>
    <t xml:space="preserve">CRITERIOS CON LOS QUE CUMPLE,    POR COMPONENTE </t>
  </si>
  <si>
    <t>CUMPLE SUSTANCIALMENTE                               (80-89%)</t>
  </si>
  <si>
    <t xml:space="preserve">NO CUMPLE                          (79% o menos) </t>
  </si>
  <si>
    <r>
      <rPr>
        <vertAlign val="superscript"/>
        <sz val="11"/>
        <color theme="1"/>
        <rFont val="Times New Roman"/>
        <family val="1"/>
      </rPr>
      <t>2</t>
    </r>
    <r>
      <rPr>
        <sz val="11"/>
        <color theme="1"/>
        <rFont val="Times New Roman"/>
        <family val="1"/>
      </rPr>
      <t xml:space="preserve"> Este resultado es preliminar, ya que está sujeto a las visitas que efectúen nuestros auditores para verificar el establecimiento del PROCIP. El porciento de cumplimiento a nivel total debe coincidir con el </t>
    </r>
    <r>
      <rPr>
        <b/>
        <sz val="11"/>
        <color theme="1"/>
        <rFont val="Times New Roman"/>
        <family val="1"/>
      </rPr>
      <t>Porciento de Cumplimiento del Total de Criterios</t>
    </r>
    <r>
      <rPr>
        <sz val="11"/>
        <color theme="1"/>
        <rFont val="Times New Roman"/>
        <family val="1"/>
      </rPr>
      <t xml:space="preserve"> que computó al final del </t>
    </r>
    <r>
      <rPr>
        <b/>
        <sz val="11"/>
        <color theme="1"/>
        <rFont val="Times New Roman"/>
        <family val="1"/>
      </rPr>
      <t>Anejo 1</t>
    </r>
    <r>
      <rPr>
        <sz val="11"/>
        <color theme="1"/>
        <rFont val="Times New Roman"/>
        <family val="1"/>
      </rPr>
      <t>.</t>
    </r>
  </si>
  <si>
    <t>CUMPLE
(90-100%)</t>
  </si>
  <si>
    <t xml:space="preserve">CRITERIOS CON LOS QUE CUMPLE, POR COMPONENTE </t>
  </si>
  <si>
    <r>
      <t>CANTIDAD</t>
    </r>
    <r>
      <rPr>
        <b/>
        <vertAlign val="superscript"/>
        <sz val="11"/>
        <color theme="1"/>
        <rFont val="Times New Roman"/>
        <family val="1"/>
      </rPr>
      <t>1</t>
    </r>
  </si>
  <si>
    <t>Página 2/3</t>
  </si>
  <si>
    <t>Página 1/3</t>
  </si>
  <si>
    <t>DIFERENCIA (NO CUMPLE)</t>
  </si>
  <si>
    <t>III. INTERPRETACIÓN DE LOS RESULTADOS DE LA AUTOEVALUACIÓN</t>
  </si>
  <si>
    <t>Página 3/3</t>
  </si>
  <si>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si>
  <si>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si>
  <si>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si>
  <si>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si>
  <si>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si>
  <si>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si>
  <si>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</sst>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2"/>
      <color theme="1"/>
      <name val="Times New Roman"/>
      <family val="1"/>
    </font>
    <font>
      <b/>
      <sz val="10"/>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b/>
      <vertAlign val="superscript"/>
      <sz val="12"/>
      <color theme="1"/>
      <name val="Times New Roman"/>
      <family val="1"/>
    </font>
    <font>
      <vertAlign val="superscript"/>
      <sz val="11"/>
      <color theme="1"/>
      <name val="Times New Roman"/>
      <family val="1"/>
    </font>
    <font>
      <sz val="10"/>
      <color theme="1"/>
      <name val="Times New Roman"/>
      <family val="1"/>
    </font>
    <font>
      <sz val="10"/>
      <color theme="1"/>
      <name val="Calibri"/>
      <family val="2"/>
      <scheme val="minor"/>
    </font>
    <font>
      <b/>
      <sz val="10"/>
      <color theme="1"/>
      <name val="Calibri"/>
      <family val="2"/>
      <scheme val="minor"/>
    </font>
    <font>
      <b/>
      <vertAlign val="superscript"/>
      <sz val="10"/>
      <color theme="1"/>
      <name val="Times New Roman"/>
      <family val="1"/>
    </font>
    <font>
      <b/>
      <u/>
      <sz val="11"/>
      <color theme="1"/>
      <name val="Times New Roman"/>
      <family val="1"/>
    </font>
    <font>
      <b/>
      <vertAlign val="superscript"/>
      <sz val="11"/>
      <color theme="1"/>
      <name val="Times New Roman"/>
      <family val="1"/>
    </font>
    <font>
      <b/>
      <i/>
      <sz val="11"/>
      <color theme="1"/>
      <name val="Times New Roman"/>
      <family val="1"/>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center" vertical="center"/>
    </xf>
    <xf numFmtId="0" fontId="3"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0" fontId="4" fillId="0" borderId="7" xfId="0" applyFont="1" applyBorder="1" applyAlignment="1">
      <alignment horizontal="center"/>
    </xf>
    <xf numFmtId="9" fontId="4" fillId="0" borderId="7" xfId="0" applyNumberFormat="1" applyFont="1" applyBorder="1" applyAlignment="1">
      <alignment horizont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2" borderId="7" xfId="0" applyFont="1" applyFill="1" applyBorder="1" applyAlignment="1">
      <alignment horizont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9" fontId="4" fillId="2" borderId="8"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7"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0" fontId="10" fillId="0" borderId="0" xfId="0" applyFont="1"/>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4" fillId="0" borderId="0" xfId="0" applyFont="1" applyAlignment="1">
      <alignment horizontal="right"/>
    </xf>
    <xf numFmtId="0" fontId="3" fillId="0" borderId="0" xfId="0" applyFont="1" applyAlignment="1">
      <alignment horizontal="justify" vertical="center" wrapText="1"/>
    </xf>
    <xf numFmtId="0" fontId="0" fillId="0" borderId="0" xfId="0" applyFont="1" applyAlignment="1">
      <alignment horizontal="justify" wrapText="1"/>
    </xf>
    <xf numFmtId="0" fontId="4" fillId="0" borderId="0" xfId="0" applyFont="1" applyAlignment="1">
      <alignment horizontal="justify" vertical="center" wrapText="1"/>
    </xf>
    <xf numFmtId="0" fontId="0" fillId="0" borderId="0" xfId="0" applyAlignment="1">
      <alignment vertical="center" wrapText="1"/>
    </xf>
    <xf numFmtId="0" fontId="4" fillId="3" borderId="1" xfId="0" applyFont="1" applyFill="1"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xf>
    <xf numFmtId="9" fontId="3" fillId="0" borderId="2" xfId="0" applyNumberFormat="1" applyFont="1" applyBorder="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2"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3" fillId="0" borderId="0" xfId="0" applyFont="1" applyAlignment="1">
      <alignment horizont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http://intranet/images/Escudo_2010_Aprobado.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57151</xdr:rowOff>
    </xdr:from>
    <xdr:to>
      <xdr:col>0</xdr:col>
      <xdr:colOff>514350</xdr:colOff>
      <xdr:row>2</xdr:row>
      <xdr:rowOff>19051</xdr:rowOff>
    </xdr:to>
    <xdr:pic>
      <xdr:nvPicPr>
        <xdr:cNvPr id="5" name="Picture 4" descr="Emblema OC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0025" y="57151"/>
          <a:ext cx="314325" cy="342900"/>
        </a:xfrm>
        <a:prstGeom prst="rect">
          <a:avLst/>
        </a:prstGeom>
        <a:noFill/>
        <a:ln>
          <a:noFill/>
        </a:ln>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1.xml"/><Relationship Id="rId7" Type="http://schemas.openxmlformats.org/officeDocument/2006/relationships/revisionLog" Target="revisionLog6.xml"/><Relationship Id="rId2" Type="http://schemas.openxmlformats.org/officeDocument/2006/relationships/revisionLog" Target="revisionLog2.xml"/><Relationship Id="rId6" Type="http://schemas.openxmlformats.org/officeDocument/2006/relationships/revisionLog" Target="revisionLog5.xml"/><Relationship Id="rId5" Type="http://schemas.openxmlformats.org/officeDocument/2006/relationships/revisionLog" Target="revisionLog4.xml"/><Relationship Id="rId10" Type="http://schemas.openxmlformats.org/officeDocument/2006/relationships/revisionLog" Target="revisionLog9.xml"/><Relationship Id="rId4" Type="http://schemas.openxmlformats.org/officeDocument/2006/relationships/revisionLog" Target="revisionLog3.xml"/><Relationship Id="rId9"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63E726-83D3-4C55-B818-E98B4E626B08}" diskRevisions="1" revisionId="83" version="10">
  <header guid="{F9EE9EB1-38AA-408B-897A-D28745B64543}" dateTime="2012-07-30T11:23:38" maxSheetId="2" userName="Edgardo Castro" r:id="rId2" minRId="1">
    <sheetIdMap count="1">
      <sheetId val="1"/>
    </sheetIdMap>
  </header>
  <header guid="{CB38F982-A3B3-4ECD-AB70-B2E283E06C76}" dateTime="2014-12-08T09:34:48" maxSheetId="3" userName="Miriam Diaz Viera (Div.O)" r:id="rId3" minRId="2" maxRId="48">
    <sheetIdMap count="2">
      <sheetId val="1"/>
      <sheetId val="2"/>
    </sheetIdMap>
  </header>
  <header guid="{F6C8FC72-9FF2-44A2-979D-1DA709A98664}" dateTime="2014-12-08T09:40:29" maxSheetId="3" userName="Miriam Diaz Viera (Div.O)" r:id="rId4">
    <sheetIdMap count="2">
      <sheetId val="1"/>
      <sheetId val="2"/>
    </sheetIdMap>
  </header>
  <header guid="{A78B32CA-F073-4F20-8538-FDC506DCD04F}" dateTime="2014-12-08T11:23:09" maxSheetId="3" userName="Miriam Diaz Viera (Div.O)" r:id="rId5" minRId="51" maxRId="52">
    <sheetIdMap count="2">
      <sheetId val="1"/>
      <sheetId val="2"/>
    </sheetIdMap>
  </header>
  <header guid="{CAF2A3E3-6117-4905-9DFE-0C63279A8CC8}" dateTime="2014-12-16T10:43:59" maxSheetId="3" userName="Miriam Diaz Viera (Div.O)" r:id="rId6" minRId="54">
    <sheetIdMap count="2">
      <sheetId val="1"/>
      <sheetId val="2"/>
    </sheetIdMap>
  </header>
  <header guid="{749A9C57-DC1B-4746-A876-243DB5EF5555}" dateTime="2014-12-16T16:58:20" maxSheetId="3" userName="Miriam Diaz Viera (Div.O)" r:id="rId7" minRId="56" maxRId="78">
    <sheetIdMap count="2">
      <sheetId val="1"/>
      <sheetId val="2"/>
    </sheetIdMap>
  </header>
  <header guid="{74729F51-70C0-4A22-936F-54AF8F721F34}" dateTime="2014-12-16T17:00:30" maxSheetId="3" userName="Miriam Diaz Viera (Div.O)" r:id="rId8">
    <sheetIdMap count="2">
      <sheetId val="1"/>
      <sheetId val="2"/>
    </sheetIdMap>
  </header>
  <header guid="{80AF1334-BB56-4D73-B9ED-40D11757EE9F}" dateTime="2015-01-20T08:52:15" maxSheetId="3" userName="EDGARDO CASTRO RIVERA" r:id="rId9" minRId="81">
    <sheetIdMap count="2">
      <sheetId val="1"/>
      <sheetId val="2"/>
    </sheetIdMap>
  </header>
  <header guid="{9F63E726-83D3-4C55-B818-E98B4E626B08}" dateTime="2015-01-23T16:03:34" maxSheetId="3" userName="Walesca E. Rivera Andino (Div.L)" r:id="rId1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2" sheetId="2" name="[ANEJO 3 - RESUMEN DE RESULTADOS - REV. MDV.xlsx]Sheet1" sheetPosition="1"/>
  <rcc rId="3" sId="1">
    <oc r="A5" t="inlineStr">
      <is>
        <t>Resumen de Resultados de la Autoevaluación del Establecimiento del Programa de Control Interno y de Prevención al 30 de junio de 2013, aplicable a departamentos y agencias de la Rama Ejecutiva del Estado Libre Asociado de Puerto Rico</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c rId="4" sId="1">
    <oc r="B14">
      <v>12</v>
    </oc>
    <nc r="B14">
      <v>7</v>
    </nc>
  </rcc>
  <rcc rId="5" sId="1">
    <oc r="B15">
      <v>2</v>
    </oc>
    <nc r="B15">
      <v>6</v>
    </nc>
  </rcc>
  <rrc rId="6" sId="1" ref="A16:XFD16" action="deleteRow">
    <rfmt sheetId="1" xfDxf="1" sqref="A16:XFD16" start="0" length="0">
      <dxf>
        <font>
          <sz val="12"/>
          <name val="Times New Roman"/>
          <scheme val="none"/>
        </font>
        <alignment horizontal="center" vertical="center" readingOrder="0"/>
      </dxf>
    </rfmt>
    <rcc rId="0" sId="1" dxf="1">
      <nc r="A16" t="inlineStr">
        <is>
          <t>3, 4 y 5</t>
        </is>
      </nc>
      <ndxf>
        <font>
          <b/>
          <sz val="12"/>
          <name val="Times New Roman"/>
          <scheme val="none"/>
        </font>
        <border outline="0">
          <left style="thin">
            <color indexed="64"/>
          </left>
          <right style="thin">
            <color indexed="64"/>
          </right>
          <top style="thin">
            <color indexed="64"/>
          </top>
          <bottom style="thin">
            <color indexed="64"/>
          </bottom>
        </border>
      </ndxf>
    </rcc>
    <rcc rId="0" sId="1" dxf="1">
      <nc r="B16">
        <v>3</v>
      </nc>
      <ndxf>
        <font>
          <sz val="12"/>
          <name val="Times New Roman"/>
          <scheme val="none"/>
        </font>
        <alignment vertical="top" readingOrder="0"/>
        <border outline="0">
          <left style="thin">
            <color indexed="64"/>
          </left>
          <right style="thin">
            <color indexed="64"/>
          </right>
          <top style="thin">
            <color indexed="64"/>
          </top>
          <bottom style="thin">
            <color indexed="64"/>
          </bottom>
        </border>
      </ndxf>
    </rcc>
    <rcc rId="0" sId="1" dxf="1">
      <nc r="C16">
        <f>3/54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D16">
        <v>0</v>
      </nc>
      <n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E16">
        <f>D16/44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F16">
        <f>D16-B16</f>
      </nc>
      <ndxf>
        <font>
          <sz val="12"/>
          <name val="Times New Roman"/>
          <scheme val="none"/>
        </font>
        <border outline="0">
          <left style="thin">
            <color indexed="64"/>
          </left>
          <right style="thin">
            <color indexed="64"/>
          </right>
          <top style="thin">
            <color indexed="64"/>
          </top>
          <bottom style="thin">
            <color indexed="64"/>
          </bottom>
        </border>
      </ndxf>
    </rcc>
    <rcc rId="0" sId="1" dxf="1">
      <nc r="G16">
        <f>E16-C16</f>
      </nc>
      <ndxf>
        <font>
          <sz val="12"/>
          <name val="Times New Roman"/>
          <scheme val="none"/>
        </font>
        <numFmt numFmtId="13" formatCode="0%"/>
        <border outline="0">
          <left style="thin">
            <color indexed="64"/>
          </left>
          <right style="thin">
            <color indexed="64"/>
          </right>
          <top style="thin">
            <color indexed="64"/>
          </top>
          <bottom style="thin">
            <color indexed="64"/>
          </bottom>
        </border>
      </ndxf>
    </rcc>
  </rrc>
  <rcc rId="7" sId="1">
    <oc r="A16">
      <v>6</v>
    </oc>
    <nc r="A16">
      <v>3</v>
    </nc>
  </rcc>
  <rcc rId="8" sId="1">
    <oc r="A17">
      <v>7</v>
    </oc>
    <nc r="A17">
      <v>4</v>
    </nc>
  </rcc>
  <rcc rId="9" sId="1">
    <oc r="A18">
      <v>8</v>
    </oc>
    <nc r="A18">
      <v>5</v>
    </nc>
  </rcc>
  <rcc rId="10" sId="1">
    <oc r="B19">
      <f>SUM(B14:B18)</f>
    </oc>
    <nc r="B19">
      <v>48</v>
    </nc>
  </rcc>
  <rcc rId="11" sId="1">
    <oc r="B16">
      <v>18</v>
    </oc>
    <nc r="B16">
      <v>23</v>
    </nc>
  </rcc>
  <rcc rId="12" sId="1">
    <oc r="B17">
      <v>8</v>
    </oc>
    <nc r="B17">
      <v>10</v>
    </nc>
  </rcc>
  <rcc rId="13" sId="1">
    <oc r="B18">
      <v>1</v>
    </oc>
    <nc r="B18">
      <v>2</v>
    </nc>
  </rcc>
  <rcc rId="14" sId="1">
    <oc r="C14">
      <f>13/54</f>
    </oc>
    <nc r="C14">
      <f>7/48</f>
    </nc>
  </rcc>
  <rcc rId="15" sId="1">
    <oc r="C15">
      <f>3/54</f>
    </oc>
    <nc r="C15">
      <f>6/48</f>
    </nc>
  </rcc>
  <rcc rId="16" sId="1">
    <oc r="C16">
      <f>18/54</f>
    </oc>
    <nc r="C16">
      <f>23/48</f>
    </nc>
  </rcc>
  <rcc rId="17" sId="1">
    <oc r="C17">
      <f>8/54</f>
    </oc>
    <nc r="C17">
      <f>10/48</f>
    </nc>
  </rcc>
  <rcc rId="18" sId="1">
    <oc r="C18">
      <f>9/54</f>
    </oc>
    <nc r="C18">
      <f>2/48</f>
    </nc>
  </rcc>
  <rfmt sheetId="1" sqref="C14">
    <dxf>
      <numFmt numFmtId="164" formatCode="0.0%"/>
    </dxf>
  </rfmt>
  <rfmt sheetId="1" sqref="C15">
    <dxf>
      <numFmt numFmtId="164" formatCode="0.0%"/>
    </dxf>
  </rfmt>
  <rfmt sheetId="1" sqref="C16">
    <dxf>
      <numFmt numFmtId="164" formatCode="0.0%"/>
    </dxf>
  </rfmt>
  <rfmt sheetId="1" sqref="C17">
    <dxf>
      <numFmt numFmtId="164" formatCode="0.0%"/>
    </dxf>
  </rfmt>
  <rfmt sheetId="1" sqref="C18">
    <dxf>
      <numFmt numFmtId="164" formatCode="0.0%"/>
    </dxf>
  </rfmt>
  <rcc rId="19" sId="1">
    <oc r="E14">
      <f>D14/44</f>
    </oc>
    <nc r="E14">
      <f>D14/48</f>
    </nc>
  </rcc>
  <rfmt sheetId="1" sqref="E14">
    <dxf>
      <numFmt numFmtId="164" formatCode="0.0%"/>
    </dxf>
  </rfmt>
  <rfmt sheetId="1" sqref="E15">
    <dxf>
      <numFmt numFmtId="164" formatCode="0.0%"/>
    </dxf>
  </rfmt>
  <rfmt sheetId="1" sqref="E16">
    <dxf>
      <numFmt numFmtId="164" formatCode="0.0%"/>
    </dxf>
  </rfmt>
  <rfmt sheetId="1" sqref="E17">
    <dxf>
      <numFmt numFmtId="164" formatCode="0.0%"/>
    </dxf>
  </rfmt>
  <rfmt sheetId="1" sqref="E18">
    <dxf>
      <numFmt numFmtId="164" formatCode="0.0%"/>
    </dxf>
  </rfmt>
  <rcc rId="20" sId="1">
    <oc r="E15">
      <f>D15/44</f>
    </oc>
    <nc r="E15">
      <f>D15/48</f>
    </nc>
  </rcc>
  <rcc rId="21" sId="1">
    <oc r="E16">
      <f>D16/44</f>
    </oc>
    <nc r="E16">
      <f>D16/48</f>
    </nc>
  </rcc>
  <rcc rId="22" sId="1">
    <oc r="E17">
      <f>D17/44</f>
    </oc>
    <nc r="E17">
      <f>D17/48</f>
    </nc>
  </rcc>
  <rcc rId="23" sId="1">
    <oc r="E18">
      <f>D18/44</f>
    </oc>
    <nc r="E18">
      <f>D18/48</f>
    </nc>
  </rcc>
  <rfmt sheetId="1" sqref="G14">
    <dxf>
      <numFmt numFmtId="164" formatCode="0.0%"/>
    </dxf>
  </rfmt>
  <rfmt sheetId="1" sqref="G15">
    <dxf>
      <numFmt numFmtId="164" formatCode="0.0%"/>
    </dxf>
  </rfmt>
  <rfmt sheetId="1" sqref="G16">
    <dxf>
      <numFmt numFmtId="164" formatCode="0.0%"/>
    </dxf>
  </rfmt>
  <rfmt sheetId="1" sqref="G17">
    <dxf>
      <numFmt numFmtId="164" formatCode="0.0%"/>
    </dxf>
  </rfmt>
  <rfmt sheetId="1" sqref="G18">
    <dxf>
      <numFmt numFmtId="164" formatCode="0.0%"/>
    </dxf>
  </rfmt>
  <rcc rId="24" sId="1">
    <oc r="B45" t="inlineStr">
      <is>
        <t>La unidad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oc>
    <nc r="B45" t="inlineStr">
      <is>
        <t>La entidad cumplió con el establecimiento del PROCIP. Deberá continuar dirigiendo los esfuerzos para mantener el establecimiento del mismo, y cumplir con las leyes y la reglamentación aplicables a los criterios establecidos.  Si la unidad no alcanzó el 100% de cumplimiento del total de criterios, deberá prestar atención al componente o a los componentes de COSO en los cuales no obtuvo el total del porciento correspondiente. (Véanse las últimas dos columnas del Resumen de Resultados). Además, deberá identificar un plan de acción a seguir para el cumplimiento del criterio o de los criterios correspondientes.</t>
      </is>
    </nc>
  </rcc>
  <rcc rId="25" sId="1">
    <oc r="B46" t="inlineStr">
      <is>
        <t>La unidad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oc>
    <nc r="B46" t="inlineStr">
      <is>
        <t>La entidad cumplió sustancialmente con el establecimiento del PROCIP. Deberá continuar dirigiendo los esfuerzos para alcanzar un porciento de cumplimiento alto (90-100%) del total de criterios. Esto, prestando atención a los componentes de COSO en los cuales no obtuvo el total del porciento correspondiente. (Véanse las últimas dos columnas del Resumen de Resultados). También deberá identificar un plan de acción a seguir para atender los criterios con los cuales no cumplió.</t>
      </is>
    </nc>
  </rcc>
  <rcc rId="26" sId="1">
    <oc r="B47" t="inlineStr">
      <is>
        <t>La unidad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oc>
    <nc r="B47" t="inlineStr">
      <is>
        <t>La entidad no cumplió con el establecimiento del PROCIP.  Deberá dirigir los esfuerzos para establecer el PROCIP, prestando atención a los componentes de COSO en los cuales no obtuvo el total del porciento correspondiente. (Véanse las últimas dos columnas del Resumen de Resultados). También deberá identificar, en el menor tiempo posible, un plan de acción a seguir para atender los criterios con los cuales no cumplió y alcanzar un porciento de cumplimiento de cumple o cumple sustancialmente. Esto, con el propósito de obtener los beneficios del establecimiento de controles internos efectivos y de un Programa de Prevención, así como  una sana administración pública.</t>
      </is>
    </nc>
  </rcc>
  <rcc rId="27" sId="1">
    <oc r="A9" t="inlineStr">
      <is>
        <r>
          <t xml:space="preserve">I. RESUMEN DE ENTIDADES QUE </t>
        </r>
        <r>
          <rPr>
            <b/>
            <u/>
            <sz val="11"/>
            <color theme="1"/>
            <rFont val="Times New Roman"/>
            <family val="1"/>
          </rPr>
          <t>TIENEN</t>
        </r>
        <r>
          <rPr>
            <b/>
            <sz val="11"/>
            <color theme="1"/>
            <rFont val="Times New Roman"/>
            <family val="1"/>
          </rPr>
          <t xml:space="preserve"> LA OBLIGACIÓN DE EMITIR ESTADOS FINANCIEROS</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nc>
  </rcc>
  <rcc rId="28" sId="1">
    <oc r="A26" t="inlineStr">
      <is>
        <r>
          <t xml:space="preserve">II. RESUMEN DE ENTIDADES QUE </t>
        </r>
        <r>
          <rPr>
            <b/>
            <u/>
            <sz val="11"/>
            <color theme="1"/>
            <rFont val="Times New Roman"/>
            <family val="1"/>
          </rPr>
          <t>NO TIENEN</t>
        </r>
        <r>
          <rPr>
            <b/>
            <sz val="11"/>
            <color theme="1"/>
            <rFont val="Times New Roman"/>
            <family val="1"/>
          </rPr>
          <t xml:space="preserve"> LA OBLIGACIÓN DE EMITIR ESTADOS FINANCIEROS</t>
        </r>
      </is>
    </oc>
    <nc r="A26" t="inlineStr">
      <is>
        <r>
          <t xml:space="preserve">II. RESUMEN DE ENTIDADES QUE </t>
        </r>
        <r>
          <rPr>
            <b/>
            <u/>
            <sz val="11"/>
            <color theme="1"/>
            <rFont val="Times New Roman"/>
            <family val="1"/>
          </rPr>
          <t>NO 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nc>
  </rcc>
  <rcc rId="29" sId="1">
    <oc r="B31">
      <v>12</v>
    </oc>
    <nc r="B31">
      <v>7</v>
    </nc>
  </rcc>
  <rcc rId="30" sId="1">
    <oc r="B32">
      <v>2</v>
    </oc>
    <nc r="B32">
      <v>6</v>
    </nc>
  </rcc>
  <rrc rId="31" sId="1" ref="A33:XFD33" action="deleteRow">
    <rfmt sheetId="1" xfDxf="1" sqref="A33:XFD33" start="0" length="0">
      <dxf>
        <font>
          <sz val="12"/>
          <name val="Times New Roman"/>
          <scheme val="none"/>
        </font>
        <alignment horizontal="center" vertical="center" readingOrder="0"/>
      </dxf>
    </rfmt>
    <rcc rId="0" sId="1" dxf="1">
      <nc r="A33" t="inlineStr">
        <is>
          <t xml:space="preserve">3, 4 y 5 </t>
        </is>
      </nc>
      <ndxf>
        <font>
          <b/>
          <sz val="12"/>
          <name val="Times New Roman"/>
          <scheme val="none"/>
        </font>
        <border outline="0">
          <left style="thin">
            <color indexed="64"/>
          </left>
          <right style="thin">
            <color indexed="64"/>
          </right>
          <top style="thin">
            <color indexed="64"/>
          </top>
          <bottom style="thin">
            <color indexed="64"/>
          </bottom>
        </border>
      </ndxf>
    </rcc>
    <rcc rId="0" sId="1" dxf="1">
      <nc r="B33">
        <v>3</v>
      </nc>
      <ndxf>
        <font>
          <sz val="12"/>
          <name val="Times New Roman"/>
          <scheme val="none"/>
        </font>
        <alignment vertical="top" readingOrder="0"/>
        <border outline="0">
          <left style="thin">
            <color indexed="64"/>
          </left>
          <right style="thin">
            <color indexed="64"/>
          </right>
          <top style="thin">
            <color indexed="64"/>
          </top>
          <bottom style="thin">
            <color indexed="64"/>
          </bottom>
        </border>
      </ndxf>
    </rcc>
    <rcc rId="0" sId="1" dxf="1">
      <nc r="C33">
        <f>3/54</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D33">
        <v>0</v>
      </nc>
      <ndxf>
        <font>
          <sz val="12"/>
          <name val="Times New Roman"/>
          <scheme val="none"/>
        </font>
        <fill>
          <patternFill patternType="solid">
            <bgColor theme="0" tint="-0.14999847407452621"/>
          </patternFill>
        </fill>
        <alignment vertical="top" readingOrder="0"/>
        <border outline="0">
          <left style="thin">
            <color indexed="64"/>
          </left>
          <right style="thin">
            <color indexed="64"/>
          </right>
          <top style="thin">
            <color indexed="64"/>
          </top>
          <bottom style="thin">
            <color indexed="64"/>
          </bottom>
        </border>
      </ndxf>
    </rcc>
    <rcc rId="0" sId="1" dxf="1">
      <nc r="E33">
        <f>D33/42</f>
      </nc>
      <ndxf>
        <font>
          <sz val="12"/>
          <name val="Times New Roman"/>
          <scheme val="none"/>
        </font>
        <numFmt numFmtId="13" formatCode="0%"/>
        <alignment vertical="top" readingOrder="0"/>
        <border outline="0">
          <left style="thin">
            <color indexed="64"/>
          </left>
          <right style="thin">
            <color indexed="64"/>
          </right>
          <top style="thin">
            <color indexed="64"/>
          </top>
          <bottom style="thin">
            <color indexed="64"/>
          </bottom>
        </border>
      </ndxf>
    </rcc>
    <rcc rId="0" sId="1" dxf="1">
      <nc r="F33">
        <f>D33-B33</f>
      </nc>
      <ndxf>
        <font>
          <sz val="12"/>
          <name val="Times New Roman"/>
          <scheme val="none"/>
        </font>
        <border outline="0">
          <left style="thin">
            <color indexed="64"/>
          </left>
          <right style="thin">
            <color indexed="64"/>
          </right>
          <top style="thin">
            <color indexed="64"/>
          </top>
          <bottom style="thin">
            <color indexed="64"/>
          </bottom>
        </border>
      </ndxf>
    </rcc>
    <rcc rId="0" sId="1" dxf="1">
      <nc r="G33">
        <f>E33-C33</f>
      </nc>
      <ndxf>
        <font>
          <sz val="12"/>
          <name val="Times New Roman"/>
          <scheme val="none"/>
        </font>
        <numFmt numFmtId="13" formatCode="0%"/>
        <border outline="0">
          <left style="thin">
            <color indexed="64"/>
          </left>
          <right style="thin">
            <color indexed="64"/>
          </right>
          <top style="thin">
            <color indexed="64"/>
          </top>
          <bottom style="thin">
            <color indexed="64"/>
          </bottom>
        </border>
      </ndxf>
    </rcc>
  </rrc>
  <rcc rId="32" sId="1">
    <oc r="A33">
      <v>6</v>
    </oc>
    <nc r="A33">
      <v>3</v>
    </nc>
  </rcc>
  <rcc rId="33" sId="1">
    <oc r="A34">
      <v>7</v>
    </oc>
    <nc r="A34">
      <v>4</v>
    </nc>
  </rcc>
  <rcc rId="34" sId="1">
    <oc r="A35">
      <v>8</v>
    </oc>
    <nc r="A35">
      <v>5</v>
    </nc>
  </rcc>
  <rcc rId="35" sId="1">
    <oc r="B35">
      <v>1</v>
    </oc>
    <nc r="B35">
      <v>2</v>
    </nc>
  </rcc>
  <rcc rId="36" sId="1">
    <oc r="B33">
      <v>17</v>
    </oc>
    <nc r="B33">
      <v>22</v>
    </nc>
  </rcc>
  <rcc rId="37" sId="1">
    <oc r="B34">
      <v>7</v>
    </oc>
    <nc r="B34">
      <v>8</v>
    </nc>
  </rcc>
  <rcc rId="38" sId="1">
    <oc r="C34">
      <f>8/54</f>
    </oc>
    <nc r="C34">
      <f>8/45</f>
    </nc>
  </rcc>
  <rfmt sheetId="1" sqref="C31">
    <dxf>
      <numFmt numFmtId="164" formatCode="0.0%"/>
    </dxf>
  </rfmt>
  <rfmt sheetId="1" sqref="C32">
    <dxf>
      <numFmt numFmtId="164" formatCode="0.0%"/>
    </dxf>
  </rfmt>
  <rfmt sheetId="1" sqref="C33">
    <dxf>
      <numFmt numFmtId="164" formatCode="0.0%"/>
    </dxf>
  </rfmt>
  <rfmt sheetId="1" sqref="C34">
    <dxf>
      <numFmt numFmtId="164" formatCode="0.0%"/>
    </dxf>
  </rfmt>
  <rfmt sheetId="1" sqref="C35">
    <dxf>
      <numFmt numFmtId="164" formatCode="0.0%"/>
    </dxf>
  </rfmt>
  <rcc rId="39" sId="1">
    <oc r="C31">
      <f>13/54</f>
    </oc>
    <nc r="C31">
      <f>7/45</f>
    </nc>
  </rcc>
  <rcc rId="40" sId="1">
    <oc r="C32">
      <f>3/54</f>
    </oc>
    <nc r="C32">
      <f>6/45</f>
    </nc>
  </rcc>
  <rcc rId="41" sId="1">
    <oc r="C33">
      <f>18/54</f>
    </oc>
    <nc r="C33">
      <f>22/45</f>
    </nc>
  </rcc>
  <rcc rId="42" sId="1">
    <oc r="C35">
      <f>9/54</f>
    </oc>
    <nc r="C35">
      <f>2/45</f>
    </nc>
  </rcc>
  <rcc rId="43" sId="1">
    <oc r="E31">
      <f>D31/42</f>
    </oc>
    <nc r="E31">
      <f>D31/45</f>
    </nc>
  </rcc>
  <rcc rId="44" sId="1">
    <oc r="E32">
      <f>D32/42</f>
    </oc>
    <nc r="E32">
      <f>D32/45</f>
    </nc>
  </rcc>
  <rcc rId="45" sId="1">
    <oc r="E33">
      <f>D33/42</f>
    </oc>
    <nc r="E33">
      <f>D33/45</f>
    </nc>
  </rcc>
  <rcc rId="46" sId="1">
    <oc r="E34">
      <f>D34/42</f>
    </oc>
    <nc r="E34">
      <f>D34/45</f>
    </nc>
  </rcc>
  <rcc rId="47" sId="1">
    <oc r="E35">
      <f>D35/42</f>
    </oc>
    <nc r="E35">
      <f>D35/45</f>
    </nc>
  </rcc>
  <rfmt sheetId="1" sqref="E31">
    <dxf>
      <numFmt numFmtId="164" formatCode="0.0%"/>
    </dxf>
  </rfmt>
  <rfmt sheetId="1" sqref="E32">
    <dxf>
      <numFmt numFmtId="164" formatCode="0.0%"/>
    </dxf>
  </rfmt>
  <rfmt sheetId="1" sqref="E33">
    <dxf>
      <numFmt numFmtId="164" formatCode="0.0%"/>
    </dxf>
  </rfmt>
  <rfmt sheetId="1" sqref="E34">
    <dxf>
      <numFmt numFmtId="164" formatCode="0.0%"/>
    </dxf>
  </rfmt>
  <rfmt sheetId="1" sqref="E35">
    <dxf>
      <numFmt numFmtId="164" formatCode="0.0%"/>
    </dxf>
  </rfmt>
  <rfmt sheetId="1" sqref="G31">
    <dxf>
      <numFmt numFmtId="164" formatCode="0.0%"/>
    </dxf>
  </rfmt>
  <rfmt sheetId="1" sqref="G32">
    <dxf>
      <numFmt numFmtId="164" formatCode="0.0%"/>
    </dxf>
  </rfmt>
  <rfmt sheetId="1" sqref="G33">
    <dxf>
      <numFmt numFmtId="164" formatCode="0.0%"/>
    </dxf>
  </rfmt>
  <rfmt sheetId="1" sqref="G34">
    <dxf>
      <numFmt numFmtId="164" formatCode="0.0%"/>
    </dxf>
  </rfmt>
  <rfmt sheetId="1" sqref="G35">
    <dxf>
      <numFmt numFmtId="164" formatCode="0.0%"/>
    </dxf>
  </rfmt>
  <rrc rId="48" sId="1" ref="A23:XFD23" action="insertRow"/>
  <rdn rId="0" localSheetId="1" customView="1" name="Z_DBCE45EA_7717_47E7_B305_27F4DBB98C38_.wvu.PrintArea" hidden="1" oldHidden="1">
    <formula>'RESUMEN DE RESULTADOS'!$A$1:$H$50</formula>
  </rdn>
  <rcv guid="{DBCE45EA-7717-47E7-B305-27F4DBB98C3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7" t="inlineStr">
      <is>
        <r>
          <t xml:space="preserve">INSTRUCCIONES: Descargue este anejo en formato Microsoft Excel de la página de Internet www.ocpr.gov.pr en la sección de Contraloría Digital. </t>
        </r>
        <r>
          <rPr>
            <sz val="11"/>
            <color theme="1"/>
            <rFont val="Times New Roman"/>
            <family val="1"/>
          </rPr>
          <t xml:space="preserve">Utilice el programa de </t>
        </r>
        <r>
          <rPr>
            <i/>
            <sz val="11"/>
            <color theme="1"/>
            <rFont val="Times New Roman"/>
            <family val="1"/>
          </rPr>
          <t>Microsoft Excel</t>
        </r>
        <r>
          <rPr>
            <sz val="11"/>
            <color theme="1"/>
            <rFont val="Times New Roman"/>
            <family val="1"/>
          </rPr>
          <t xml:space="preserve"> y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oc>
    <nc r="A7" t="inlineStr">
      <is>
        <r>
          <t xml:space="preserve">INSTRUCCIONES: </t>
        </r>
        <r>
          <rPr>
            <sz val="11"/>
            <color theme="1"/>
            <rFont val="Times New Roman"/>
            <family val="1"/>
          </rPr>
          <t xml:space="preserve">Descargue este anejo en formato </t>
        </r>
        <r>
          <rPr>
            <i/>
            <sz val="11"/>
            <color theme="1"/>
            <rFont val="Times New Roman"/>
            <family val="1"/>
          </rPr>
          <t>Microsoft</t>
        </r>
        <r>
          <rPr>
            <sz val="11"/>
            <color theme="1"/>
            <rFont val="Times New Roman"/>
            <family val="1"/>
          </rPr>
          <t xml:space="preserve"> </t>
        </r>
        <r>
          <rPr>
            <i/>
            <sz val="11"/>
            <color theme="1"/>
            <rFont val="Times New Roman"/>
            <family val="1"/>
          </rPr>
          <t>Excel</t>
        </r>
        <r>
          <rPr>
            <sz val="11"/>
            <color theme="1"/>
            <rFont val="Times New Roman"/>
            <family val="1"/>
          </rPr>
          <t xml:space="preserve"> de la página de Internet www.ocpr.gov.pr en la sección de Contraloría Digital. Complete la columna sombreada de gris, a base de la autoevaluación que efectuó mediante el </t>
        </r>
        <r>
          <rPr>
            <b/>
            <sz val="11"/>
            <color theme="1"/>
            <rFont val="Times New Roman"/>
            <family val="1"/>
          </rPr>
          <t>Anejo 1</t>
        </r>
        <r>
          <rPr>
            <sz val="11"/>
            <color theme="1"/>
            <rFont val="Times New Roman"/>
            <family val="1"/>
          </rPr>
          <t>. La cantidad de criterios con los que la entidad cumplió y el porciento de cumplimiento de los criterios se computarán automáticamente. Véase la nota al calce 1.</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A27" t="inlineStr">
      <is>
        <r>
          <t xml:space="preserve">II. RESUMEN DE ENTIDADES QUE </t>
        </r>
        <r>
          <rPr>
            <b/>
            <u/>
            <sz val="11"/>
            <color theme="1"/>
            <rFont val="Times New Roman"/>
            <family val="1"/>
          </rPr>
          <t>NO 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oc>
    <nc r="A27" t="inlineStr">
      <is>
        <r>
          <t xml:space="preserve">II. RESUMEN DE ENTIDADES QUE </t>
        </r>
        <r>
          <rPr>
            <b/>
            <u/>
            <sz val="11"/>
            <color theme="1"/>
            <rFont val="Times New Roman"/>
            <family val="1"/>
          </rPr>
          <t>NO 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nc>
  </rcc>
  <rcc rId="52" sId="1">
    <oc r="A9" t="inlineStr">
      <is>
        <r>
          <t xml:space="preserve">I. RESUMEN DE ENTIDADES QUE </t>
        </r>
        <r>
          <rPr>
            <b/>
            <u/>
            <sz val="11"/>
            <color theme="1"/>
            <rFont val="Times New Roman"/>
            <family val="1"/>
          </rPr>
          <t>TIENEN</t>
        </r>
        <r>
          <rPr>
            <b/>
            <sz val="11"/>
            <color theme="1"/>
            <rFont val="Times New Roman"/>
            <family val="1"/>
          </rPr>
          <t xml:space="preserve"> LA OBLIGACIÓN DE REALIZAR </t>
        </r>
        <r>
          <rPr>
            <b/>
            <i/>
            <sz val="11"/>
            <color theme="1"/>
            <rFont val="Times New Roman"/>
            <family val="1"/>
          </rPr>
          <t>SINGLE AUDIT</t>
        </r>
        <r>
          <rPr>
            <b/>
            <sz val="11"/>
            <color theme="1"/>
            <rFont val="Times New Roman"/>
            <family val="1"/>
          </rPr>
          <t xml:space="preserve"> DEL AÑO FISCAL 2013-14:</t>
        </r>
      </is>
    </oc>
    <nc r="A9" t="inlineStr">
      <is>
        <r>
          <t xml:space="preserve">I. RESUMEN DE ENTIDADES QUE </t>
        </r>
        <r>
          <rPr>
            <b/>
            <u/>
            <sz val="11"/>
            <color theme="1"/>
            <rFont val="Times New Roman"/>
            <family val="1"/>
          </rPr>
          <t>TIENEN</t>
        </r>
        <r>
          <rPr>
            <b/>
            <sz val="11"/>
            <color theme="1"/>
            <rFont val="Times New Roman"/>
            <family val="1"/>
          </rPr>
          <t xml:space="preserve"> LA OBLIGACIÓN DE REALIZAR EL </t>
        </r>
        <r>
          <rPr>
            <b/>
            <i/>
            <sz val="11"/>
            <color theme="1"/>
            <rFont val="Times New Roman"/>
            <family val="1"/>
          </rPr>
          <t>SINGLE AUDIT</t>
        </r>
        <r>
          <rPr>
            <b/>
            <sz val="11"/>
            <color theme="1"/>
            <rFont val="Times New Roman"/>
            <family val="1"/>
          </rPr>
          <t xml:space="preserve"> DEL AÑO FISCAL 2013-14:</t>
        </r>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B16">
      <v>23</v>
    </oc>
    <nc r="B16">
      <v>24</v>
    </nc>
  </rcc>
  <rcc rId="57" sId="1">
    <oc r="B19">
      <v>48</v>
    </oc>
    <nc r="B19">
      <v>49</v>
    </nc>
  </rcc>
  <rcc rId="58" sId="1">
    <oc r="C14">
      <f>7/48</f>
    </oc>
    <nc r="C14">
      <f>7/49</f>
    </nc>
  </rcc>
  <rcc rId="59" sId="1">
    <oc r="C15">
      <f>6/48</f>
    </oc>
    <nc r="C15">
      <f>6/49</f>
    </nc>
  </rcc>
  <rcc rId="60" sId="1">
    <oc r="C17">
      <f>10/48</f>
    </oc>
    <nc r="C17">
      <f>10/49</f>
    </nc>
  </rcc>
  <rcc rId="61" sId="1">
    <oc r="C18">
      <f>2/48</f>
    </oc>
    <nc r="C18">
      <f>2/49</f>
    </nc>
  </rcc>
  <rfmt sheetId="1" sqref="C14">
    <dxf>
      <numFmt numFmtId="13" formatCode="0%"/>
    </dxf>
  </rfmt>
  <rfmt sheetId="1" sqref="C15">
    <dxf>
      <numFmt numFmtId="13" formatCode="0%"/>
    </dxf>
  </rfmt>
  <rfmt sheetId="1" sqref="C16">
    <dxf>
      <numFmt numFmtId="13" formatCode="0%"/>
    </dxf>
  </rfmt>
  <rfmt sheetId="1" sqref="C17">
    <dxf>
      <numFmt numFmtId="13" formatCode="0%"/>
    </dxf>
  </rfmt>
  <rfmt sheetId="1" sqref="C18">
    <dxf>
      <numFmt numFmtId="13" formatCode="0%"/>
    </dxf>
  </rfmt>
  <rcc rId="62" sId="1">
    <oc r="C16">
      <f>23/48</f>
    </oc>
    <nc r="C16">
      <f>24/49</f>
    </nc>
  </rcc>
  <rcc rId="63" sId="1">
    <oc r="E14">
      <f>D14/48</f>
    </oc>
    <nc r="E14">
      <f>D14/49</f>
    </nc>
  </rcc>
  <rcc rId="64" sId="1">
    <oc r="E15">
      <f>D15/48</f>
    </oc>
    <nc r="E15">
      <f>D15/49</f>
    </nc>
  </rcc>
  <rcc rId="65" sId="1">
    <oc r="E16">
      <f>D16/48</f>
    </oc>
    <nc r="E16">
      <f>D16/49</f>
    </nc>
  </rcc>
  <rcc rId="66" sId="1">
    <oc r="E17">
      <f>D17/48</f>
    </oc>
    <nc r="E17">
      <f>D17/49</f>
    </nc>
  </rcc>
  <rcc rId="67" sId="1">
    <oc r="E18">
      <f>D18/48</f>
    </oc>
    <nc r="E18">
      <f>D18/49</f>
    </nc>
  </rcc>
  <rfmt sheetId="1" sqref="E14">
    <dxf>
      <numFmt numFmtId="13" formatCode="0%"/>
    </dxf>
  </rfmt>
  <rfmt sheetId="1" sqref="E15">
    <dxf>
      <numFmt numFmtId="13" formatCode="0%"/>
    </dxf>
  </rfmt>
  <rfmt sheetId="1" sqref="E16">
    <dxf>
      <numFmt numFmtId="13" formatCode="0%"/>
    </dxf>
  </rfmt>
  <rfmt sheetId="1" sqref="E17">
    <dxf>
      <numFmt numFmtId="13" formatCode="0%"/>
    </dxf>
  </rfmt>
  <rfmt sheetId="1" sqref="E18">
    <dxf>
      <numFmt numFmtId="13" formatCode="0%"/>
    </dxf>
  </rfmt>
  <rcc rId="68" sId="1">
    <oc r="B34">
      <v>22</v>
    </oc>
    <nc r="B34">
      <v>23</v>
    </nc>
  </rcc>
  <rcc rId="69" sId="1">
    <oc r="C32">
      <f>7/45</f>
    </oc>
    <nc r="C32">
      <f>7/46</f>
    </nc>
  </rcc>
  <rcc rId="70" sId="1">
    <oc r="C33">
      <f>6/45</f>
    </oc>
    <nc r="C33">
      <f>6/46</f>
    </nc>
  </rcc>
  <rcc rId="71" sId="1">
    <oc r="C34">
      <f>22/45</f>
    </oc>
    <nc r="C34">
      <f>23/46</f>
    </nc>
  </rcc>
  <rcc rId="72" sId="1">
    <oc r="C35">
      <f>8/45</f>
    </oc>
    <nc r="C35">
      <f>8/46</f>
    </nc>
  </rcc>
  <rcc rId="73" sId="1">
    <oc r="C36">
      <f>2/45</f>
    </oc>
    <nc r="C36">
      <f>2/46</f>
    </nc>
  </rcc>
  <rcc rId="74" sId="1">
    <oc r="E32">
      <f>D32/45</f>
    </oc>
    <nc r="E32">
      <f>D32/46</f>
    </nc>
  </rcc>
  <rcc rId="75" sId="1">
    <oc r="E33">
      <f>D33/45</f>
    </oc>
    <nc r="E33">
      <f>D33/46</f>
    </nc>
  </rcc>
  <rcc rId="76" sId="1">
    <oc r="E34">
      <f>D34/45</f>
    </oc>
    <nc r="E34">
      <f>D34/46</f>
    </nc>
  </rcc>
  <rcc rId="77" sId="1">
    <oc r="E35">
      <f>D35/45</f>
    </oc>
    <nc r="E35">
      <f>D35/46</f>
    </nc>
  </rcc>
  <rcc rId="78" sId="1">
    <oc r="E36">
      <f>D36/45</f>
    </oc>
    <nc r="E36">
      <f>D36/46</f>
    </nc>
  </rcc>
  <rfmt sheetId="1" sqref="C32">
    <dxf>
      <numFmt numFmtId="13" formatCode="0%"/>
    </dxf>
  </rfmt>
  <rfmt sheetId="1" sqref="C33">
    <dxf>
      <numFmt numFmtId="13" formatCode="0%"/>
    </dxf>
  </rfmt>
  <rfmt sheetId="1" sqref="C34">
    <dxf>
      <numFmt numFmtId="13" formatCode="0%"/>
    </dxf>
  </rfmt>
  <rfmt sheetId="1" sqref="C35">
    <dxf>
      <numFmt numFmtId="13" formatCode="0%"/>
    </dxf>
  </rfmt>
  <rfmt sheetId="1" sqref="C36">
    <dxf>
      <numFmt numFmtId="13" formatCode="0%"/>
    </dxf>
  </rfmt>
  <rfmt sheetId="1" sqref="E32">
    <dxf>
      <numFmt numFmtId="13" formatCode="0%"/>
    </dxf>
  </rfmt>
  <rfmt sheetId="1" sqref="E33">
    <dxf>
      <numFmt numFmtId="13" formatCode="0%"/>
    </dxf>
  </rfmt>
  <rfmt sheetId="1" sqref="E34">
    <dxf>
      <numFmt numFmtId="13" formatCode="0%"/>
    </dxf>
  </rfmt>
  <rfmt sheetId="1" sqref="E35">
    <dxf>
      <numFmt numFmtId="13" formatCode="0%"/>
    </dxf>
  </rfmt>
  <rfmt sheetId="1" sqref="E36">
    <dxf>
      <numFmt numFmtId="13" formatCode="0%"/>
    </dxf>
  </rfmt>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CE45EA-7717-47E7-B305-27F4DBB98C38}" action="delete"/>
  <rdn rId="0" localSheetId="1" customView="1" name="Z_DBCE45EA_7717_47E7_B305_27F4DBB98C38_.wvu.PrintArea" hidden="1" oldHidden="1">
    <formula>'RESUMEN DE RESULTADOS'!$A$1:$H$50</formula>
    <oldFormula>'RESUMEN DE RESULTADOS'!$A$1:$H$50</oldFormula>
  </rdn>
  <rcv guid="{DBCE45EA-7717-47E7-B305-27F4DBB98C3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oc>
    <nc r="A5" t="inlineStr">
      <is>
        <t>Resumen de Resultados de la Autoevaluación del Establecimiento del Programa de Control Interno y de Prevención al 30 de junio de 2015, aplicable a departamentos y agencias de la Rama Ejecutiva del Estado Libre Asociado de Puerto Rico, 
y a la Oficina de Administración de los Tribunales</t>
      </is>
    </nc>
  </rcc>
  <rdn rId="0" localSheetId="1" customView="1" name="Z_80FF1B26_7E49_49C8_9F62_730B190C063C_.wvu.PrintArea" hidden="1" oldHidden="1">
    <formula>'RESUMEN DE RESULTADOS'!$A$1:$H$50</formula>
  </rdn>
  <rcv guid="{80FF1B26-7E49-49C8-9F62-730B190C063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DCB4004_EDBB_475A_B695_2053A0A91CFD_.wvu.PrintArea" hidden="1" oldHidden="1">
    <formula>'RESUMEN DE RESULTADOS'!$A$1:$H$50</formula>
  </rdn>
  <rcv guid="{FDCB4004-EDBB-475A-B695-2053A0A91CF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9EE9EB1-38AA-408B-897A-D28745B64543}" name="Edgardo Castro" id="-1869120741" dateTime="2012-07-30T11:22:3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A22" zoomScale="80" zoomScaleNormal="80" workbookViewId="0">
      <selection activeCell="B47" sqref="B47:H47"/>
    </sheetView>
  </sheetViews>
  <sheetFormatPr defaultColWidth="9.140625" defaultRowHeight="15.75" x14ac:dyDescent="0.25"/>
  <cols>
    <col min="1" max="1" width="26.28515625" style="1" customWidth="1"/>
    <col min="2" max="2" width="14.7109375" customWidth="1"/>
    <col min="3" max="3" width="16.5703125" customWidth="1"/>
    <col min="4" max="4" width="15.140625" customWidth="1"/>
    <col min="5" max="5" width="16.28515625" style="1" customWidth="1"/>
    <col min="6" max="6" width="13.7109375" style="1" customWidth="1"/>
    <col min="7" max="7" width="15.7109375" style="1" customWidth="1"/>
    <col min="8" max="8" width="8.85546875" style="1" customWidth="1"/>
    <col min="9" max="9" width="11.42578125" style="1" customWidth="1"/>
    <col min="10" max="16384" width="9.140625" style="1"/>
  </cols>
  <sheetData>
    <row r="1" spans="1:9" customFormat="1" ht="15.6" customHeight="1" x14ac:dyDescent="0.25">
      <c r="A1" s="57" t="s">
        <v>0</v>
      </c>
      <c r="B1" s="57"/>
      <c r="C1" s="57"/>
      <c r="D1" s="57"/>
      <c r="E1" s="57"/>
      <c r="F1" s="57"/>
      <c r="G1" s="57"/>
      <c r="H1" s="30" t="s">
        <v>5</v>
      </c>
      <c r="I1" s="1"/>
    </row>
    <row r="2" spans="1:9" customFormat="1" ht="14.45" customHeight="1" x14ac:dyDescent="0.25">
      <c r="A2" s="58" t="s">
        <v>1</v>
      </c>
      <c r="B2" s="58"/>
      <c r="C2" s="58"/>
      <c r="D2" s="58"/>
      <c r="E2" s="58"/>
      <c r="F2" s="58"/>
      <c r="G2" s="58"/>
      <c r="H2" s="2" t="s">
        <v>24</v>
      </c>
    </row>
    <row r="3" spans="1:9" customFormat="1" ht="14.45" customHeight="1" x14ac:dyDescent="0.25">
      <c r="A3" s="57" t="s">
        <v>2</v>
      </c>
      <c r="B3" s="57"/>
      <c r="C3" s="57"/>
      <c r="D3" s="57"/>
      <c r="E3" s="57"/>
      <c r="F3" s="57"/>
      <c r="G3" s="57"/>
    </row>
    <row r="4" spans="1:9" customFormat="1" ht="15" x14ac:dyDescent="0.25">
      <c r="B4" s="5"/>
      <c r="C4" s="5"/>
      <c r="D4" s="5"/>
      <c r="E4" s="5"/>
      <c r="F4" s="5"/>
      <c r="G4" s="5"/>
    </row>
    <row r="5" spans="1:9" customFormat="1" ht="48" customHeight="1" x14ac:dyDescent="0.25">
      <c r="A5" s="55" t="s">
        <v>34</v>
      </c>
      <c r="B5" s="55"/>
      <c r="C5" s="55"/>
      <c r="D5" s="55"/>
      <c r="E5" s="55"/>
      <c r="F5" s="55"/>
      <c r="G5" s="55"/>
      <c r="H5" s="55"/>
    </row>
    <row r="6" spans="1:9" customFormat="1" ht="21" customHeight="1" x14ac:dyDescent="0.25">
      <c r="A6" s="17"/>
      <c r="B6" s="17"/>
      <c r="C6" s="17"/>
      <c r="D6" s="17"/>
      <c r="E6" s="17"/>
      <c r="F6" s="17"/>
      <c r="G6" s="17"/>
      <c r="H6" s="17"/>
    </row>
    <row r="7" spans="1:9" ht="50.25" customHeight="1" x14ac:dyDescent="0.25">
      <c r="A7" s="56" t="s">
        <v>28</v>
      </c>
      <c r="B7" s="56"/>
      <c r="C7" s="56"/>
      <c r="D7" s="56"/>
      <c r="E7" s="56"/>
      <c r="F7" s="56"/>
      <c r="G7" s="56"/>
      <c r="H7" s="56"/>
    </row>
    <row r="8" spans="1:9" ht="18" customHeight="1" x14ac:dyDescent="0.25">
      <c r="A8" s="33"/>
      <c r="B8" s="33"/>
      <c r="C8" s="33"/>
      <c r="D8" s="33"/>
      <c r="E8" s="33"/>
      <c r="F8" s="33"/>
      <c r="G8" s="33"/>
      <c r="H8" s="33"/>
    </row>
    <row r="9" spans="1:9" ht="18" customHeight="1" x14ac:dyDescent="0.25">
      <c r="A9" s="41" t="s">
        <v>33</v>
      </c>
      <c r="B9" s="41"/>
      <c r="C9" s="41"/>
      <c r="D9" s="41"/>
      <c r="E9" s="41"/>
      <c r="F9" s="41"/>
      <c r="G9" s="41"/>
      <c r="H9" s="41"/>
    </row>
    <row r="10" spans="1:9" ht="20.45" customHeight="1" x14ac:dyDescent="0.25">
      <c r="A10" s="21"/>
      <c r="B10" s="22"/>
      <c r="C10" s="22"/>
      <c r="D10" s="22"/>
      <c r="E10" s="22"/>
      <c r="F10" s="22"/>
      <c r="G10" s="22"/>
      <c r="H10" s="22"/>
    </row>
    <row r="11" spans="1:9" s="23" customFormat="1" ht="24" customHeight="1" x14ac:dyDescent="0.2">
      <c r="B11" s="24"/>
      <c r="C11" s="24"/>
      <c r="D11" s="43" t="s">
        <v>10</v>
      </c>
      <c r="E11" s="44"/>
      <c r="F11" s="44"/>
      <c r="G11" s="45"/>
    </row>
    <row r="12" spans="1:9" s="23" customFormat="1" ht="35.450000000000003" customHeight="1" x14ac:dyDescent="0.25">
      <c r="A12" s="53" t="s">
        <v>3</v>
      </c>
      <c r="B12" s="48" t="s">
        <v>6</v>
      </c>
      <c r="C12" s="49"/>
      <c r="D12" s="48" t="s">
        <v>16</v>
      </c>
      <c r="E12" s="50"/>
      <c r="F12" s="48" t="s">
        <v>11</v>
      </c>
      <c r="G12" s="49"/>
    </row>
    <row r="13" spans="1:9" s="23" customFormat="1" ht="26.45" customHeight="1" x14ac:dyDescent="0.25">
      <c r="A13" s="54"/>
      <c r="B13" s="25" t="s">
        <v>4</v>
      </c>
      <c r="C13" s="25" t="s">
        <v>13</v>
      </c>
      <c r="D13" s="26" t="s">
        <v>9</v>
      </c>
      <c r="E13" s="25" t="s">
        <v>13</v>
      </c>
      <c r="F13" s="27" t="s">
        <v>4</v>
      </c>
      <c r="G13" s="25" t="s">
        <v>14</v>
      </c>
    </row>
    <row r="14" spans="1:9" x14ac:dyDescent="0.25">
      <c r="A14" s="3">
        <v>1</v>
      </c>
      <c r="B14" s="6">
        <v>7</v>
      </c>
      <c r="C14" s="39">
        <f>7/49</f>
        <v>0.14285714285714285</v>
      </c>
      <c r="D14" s="18">
        <v>0</v>
      </c>
      <c r="E14" s="39">
        <f>D14/49</f>
        <v>0</v>
      </c>
      <c r="F14" s="8">
        <f>D14-B14</f>
        <v>-7</v>
      </c>
      <c r="G14" s="38">
        <f>E14-C14</f>
        <v>-0.14285714285714285</v>
      </c>
    </row>
    <row r="15" spans="1:9" x14ac:dyDescent="0.25">
      <c r="A15" s="3">
        <v>2</v>
      </c>
      <c r="B15" s="6">
        <v>6</v>
      </c>
      <c r="C15" s="39">
        <f>6/49</f>
        <v>0.12244897959183673</v>
      </c>
      <c r="D15" s="18">
        <v>0</v>
      </c>
      <c r="E15" s="39">
        <f>D15/49</f>
        <v>0</v>
      </c>
      <c r="F15" s="8">
        <f>D15-B15</f>
        <v>-6</v>
      </c>
      <c r="G15" s="38">
        <f t="shared" ref="G15:G18" si="0">E15-C15</f>
        <v>-0.12244897959183673</v>
      </c>
    </row>
    <row r="16" spans="1:9" x14ac:dyDescent="0.25">
      <c r="A16" s="3">
        <v>3</v>
      </c>
      <c r="B16" s="6">
        <v>24</v>
      </c>
      <c r="C16" s="39">
        <f>24/49</f>
        <v>0.48979591836734693</v>
      </c>
      <c r="D16" s="18">
        <v>0</v>
      </c>
      <c r="E16" s="39">
        <f>D16/49</f>
        <v>0</v>
      </c>
      <c r="F16" s="8">
        <f t="shared" ref="F16:F18" si="1">D16-B16</f>
        <v>-24</v>
      </c>
      <c r="G16" s="38">
        <f t="shared" si="0"/>
        <v>-0.48979591836734693</v>
      </c>
    </row>
    <row r="17" spans="1:8" x14ac:dyDescent="0.25">
      <c r="A17" s="3">
        <v>4</v>
      </c>
      <c r="B17" s="6">
        <v>10</v>
      </c>
      <c r="C17" s="39">
        <f>10/49</f>
        <v>0.20408163265306123</v>
      </c>
      <c r="D17" s="18">
        <v>0</v>
      </c>
      <c r="E17" s="39">
        <f>D17/49</f>
        <v>0</v>
      </c>
      <c r="F17" s="8">
        <f t="shared" si="1"/>
        <v>-10</v>
      </c>
      <c r="G17" s="38">
        <f t="shared" si="0"/>
        <v>-0.20408163265306123</v>
      </c>
    </row>
    <row r="18" spans="1:8" ht="16.5" thickBot="1" x14ac:dyDescent="0.3">
      <c r="A18" s="11">
        <v>5</v>
      </c>
      <c r="B18" s="7">
        <v>2</v>
      </c>
      <c r="C18" s="40">
        <f>2/49</f>
        <v>4.0816326530612242E-2</v>
      </c>
      <c r="D18" s="19">
        <v>0</v>
      </c>
      <c r="E18" s="39">
        <f>D18/49</f>
        <v>0</v>
      </c>
      <c r="F18" s="8">
        <f t="shared" si="1"/>
        <v>-2</v>
      </c>
      <c r="G18" s="38">
        <f t="shared" si="0"/>
        <v>-4.0816326530612242E-2</v>
      </c>
    </row>
    <row r="19" spans="1:8" ht="16.5" thickBot="1" x14ac:dyDescent="0.25">
      <c r="A19" s="12" t="s">
        <v>12</v>
      </c>
      <c r="B19" s="9">
        <v>49</v>
      </c>
      <c r="C19" s="10">
        <f>SUM(C14:C18)</f>
        <v>1</v>
      </c>
      <c r="D19" s="13">
        <f>SUM(D14:D18)</f>
        <v>0</v>
      </c>
      <c r="E19" s="14">
        <f>SUM(E14:E18)</f>
        <v>0</v>
      </c>
      <c r="F19" s="15">
        <f>SUM(F14:F18)</f>
        <v>-49</v>
      </c>
      <c r="G19" s="16">
        <f>SUM(G14:G18)</f>
        <v>-1</v>
      </c>
    </row>
    <row r="20" spans="1:8" ht="14.45" customHeight="1" x14ac:dyDescent="0.25">
      <c r="E20" s="20"/>
    </row>
    <row r="21" spans="1:8" ht="35.450000000000003" customHeight="1" x14ac:dyDescent="0.25">
      <c r="A21" s="51" t="s">
        <v>8</v>
      </c>
      <c r="B21" s="52"/>
      <c r="C21" s="52"/>
      <c r="D21" s="52"/>
      <c r="E21" s="52"/>
      <c r="F21" s="52"/>
      <c r="G21" s="52"/>
      <c r="H21" s="52"/>
    </row>
    <row r="22" spans="1:8" ht="49.9" customHeight="1" x14ac:dyDescent="0.25">
      <c r="A22" s="51" t="s">
        <v>19</v>
      </c>
      <c r="B22" s="52"/>
      <c r="C22" s="52"/>
      <c r="D22" s="52"/>
      <c r="E22" s="52"/>
      <c r="F22" s="52"/>
      <c r="G22" s="52"/>
      <c r="H22" s="52"/>
    </row>
    <row r="23" spans="1:8" ht="19.149999999999999" customHeight="1" x14ac:dyDescent="0.25">
      <c r="A23" s="36"/>
      <c r="B23" s="37"/>
      <c r="C23" s="37"/>
      <c r="D23" s="37"/>
      <c r="E23" s="37"/>
      <c r="F23" s="37"/>
      <c r="G23" s="37"/>
      <c r="H23" s="37"/>
    </row>
    <row r="24" spans="1:8" ht="18" customHeight="1" x14ac:dyDescent="0.25">
      <c r="A24" s="31"/>
      <c r="B24" s="32"/>
      <c r="C24" s="32"/>
      <c r="D24" s="32"/>
      <c r="E24" s="32"/>
      <c r="F24" s="32"/>
      <c r="G24" s="32"/>
      <c r="H24" s="2" t="s">
        <v>5</v>
      </c>
    </row>
    <row r="25" spans="1:8" ht="18" customHeight="1" x14ac:dyDescent="0.25">
      <c r="A25" s="31"/>
      <c r="B25" s="32"/>
      <c r="C25" s="32"/>
      <c r="D25" s="32"/>
      <c r="E25" s="32"/>
      <c r="F25" s="32"/>
      <c r="G25" s="32"/>
      <c r="H25" s="2" t="s">
        <v>23</v>
      </c>
    </row>
    <row r="26" spans="1:8" ht="18" customHeight="1" x14ac:dyDescent="0.25">
      <c r="A26" s="31"/>
      <c r="B26" s="32"/>
      <c r="C26" s="32"/>
      <c r="D26" s="32"/>
      <c r="E26" s="32"/>
      <c r="F26" s="32"/>
      <c r="G26" s="32"/>
      <c r="H26" s="32"/>
    </row>
    <row r="27" spans="1:8" ht="18" customHeight="1" x14ac:dyDescent="0.25">
      <c r="A27" s="41" t="s">
        <v>32</v>
      </c>
      <c r="B27" s="41"/>
      <c r="C27" s="41"/>
      <c r="D27" s="41"/>
      <c r="E27" s="41"/>
      <c r="F27" s="41"/>
      <c r="G27" s="41"/>
      <c r="H27" s="41"/>
    </row>
    <row r="28" spans="1:8" ht="20.45" customHeight="1" x14ac:dyDescent="0.25">
      <c r="A28" s="33"/>
      <c r="B28" s="33"/>
      <c r="C28" s="33"/>
      <c r="D28" s="33"/>
      <c r="E28" s="33"/>
      <c r="F28" s="33"/>
      <c r="G28" s="33"/>
      <c r="H28" s="34"/>
    </row>
    <row r="29" spans="1:8" s="23" customFormat="1" ht="28.5" customHeight="1" x14ac:dyDescent="0.2">
      <c r="B29" s="24"/>
      <c r="C29" s="24"/>
      <c r="D29" s="43" t="s">
        <v>10</v>
      </c>
      <c r="E29" s="44"/>
      <c r="F29" s="44"/>
      <c r="G29" s="45"/>
    </row>
    <row r="30" spans="1:8" s="23" customFormat="1" ht="42" customHeight="1" x14ac:dyDescent="0.25">
      <c r="A30" s="46" t="s">
        <v>3</v>
      </c>
      <c r="B30" s="48" t="s">
        <v>6</v>
      </c>
      <c r="C30" s="49"/>
      <c r="D30" s="48" t="s">
        <v>21</v>
      </c>
      <c r="E30" s="50"/>
      <c r="F30" s="48" t="s">
        <v>25</v>
      </c>
      <c r="G30" s="49"/>
    </row>
    <row r="31" spans="1:8" ht="36" customHeight="1" x14ac:dyDescent="0.25">
      <c r="A31" s="47"/>
      <c r="B31" s="3" t="s">
        <v>4</v>
      </c>
      <c r="C31" s="3" t="s">
        <v>13</v>
      </c>
      <c r="D31" s="35" t="s">
        <v>22</v>
      </c>
      <c r="E31" s="3" t="s">
        <v>13</v>
      </c>
      <c r="F31" s="4" t="s">
        <v>4</v>
      </c>
      <c r="G31" s="3" t="s">
        <v>14</v>
      </c>
    </row>
    <row r="32" spans="1:8" x14ac:dyDescent="0.25">
      <c r="A32" s="3">
        <v>1</v>
      </c>
      <c r="B32" s="6">
        <v>7</v>
      </c>
      <c r="C32" s="39">
        <f>7/46</f>
        <v>0.15217391304347827</v>
      </c>
      <c r="D32" s="18">
        <v>0</v>
      </c>
      <c r="E32" s="39">
        <f>D32/46</f>
        <v>0</v>
      </c>
      <c r="F32" s="8">
        <f>D32-B32</f>
        <v>-7</v>
      </c>
      <c r="G32" s="38">
        <f>E32-C32</f>
        <v>-0.15217391304347827</v>
      </c>
    </row>
    <row r="33" spans="1:8" x14ac:dyDescent="0.25">
      <c r="A33" s="3">
        <v>2</v>
      </c>
      <c r="B33" s="6">
        <v>6</v>
      </c>
      <c r="C33" s="39">
        <f>6/46</f>
        <v>0.13043478260869565</v>
      </c>
      <c r="D33" s="18">
        <v>0</v>
      </c>
      <c r="E33" s="39">
        <f>D33/46</f>
        <v>0</v>
      </c>
      <c r="F33" s="8">
        <f>D33-B33</f>
        <v>-6</v>
      </c>
      <c r="G33" s="38">
        <f t="shared" ref="G33:G36" si="2">E33-C33</f>
        <v>-0.13043478260869565</v>
      </c>
    </row>
    <row r="34" spans="1:8" x14ac:dyDescent="0.25">
      <c r="A34" s="3">
        <v>3</v>
      </c>
      <c r="B34" s="6">
        <v>23</v>
      </c>
      <c r="C34" s="39">
        <f>23/46</f>
        <v>0.5</v>
      </c>
      <c r="D34" s="18">
        <v>0</v>
      </c>
      <c r="E34" s="39">
        <f>D34/46</f>
        <v>0</v>
      </c>
      <c r="F34" s="8">
        <f t="shared" ref="F34:F36" si="3">D34-B34</f>
        <v>-23</v>
      </c>
      <c r="G34" s="38">
        <f t="shared" si="2"/>
        <v>-0.5</v>
      </c>
    </row>
    <row r="35" spans="1:8" x14ac:dyDescent="0.25">
      <c r="A35" s="3">
        <v>4</v>
      </c>
      <c r="B35" s="6">
        <v>8</v>
      </c>
      <c r="C35" s="39">
        <f>8/46</f>
        <v>0.17391304347826086</v>
      </c>
      <c r="D35" s="18">
        <v>0</v>
      </c>
      <c r="E35" s="39">
        <f>D35/46</f>
        <v>0</v>
      </c>
      <c r="F35" s="8">
        <f t="shared" si="3"/>
        <v>-8</v>
      </c>
      <c r="G35" s="38">
        <f t="shared" si="2"/>
        <v>-0.17391304347826086</v>
      </c>
    </row>
    <row r="36" spans="1:8" ht="16.5" thickBot="1" x14ac:dyDescent="0.3">
      <c r="A36" s="11">
        <v>5</v>
      </c>
      <c r="B36" s="7">
        <v>2</v>
      </c>
      <c r="C36" s="40">
        <f>2/46</f>
        <v>4.3478260869565216E-2</v>
      </c>
      <c r="D36" s="19">
        <v>0</v>
      </c>
      <c r="E36" s="40">
        <f>D36/46</f>
        <v>0</v>
      </c>
      <c r="F36" s="8">
        <f t="shared" si="3"/>
        <v>-2</v>
      </c>
      <c r="G36" s="38">
        <f t="shared" si="2"/>
        <v>-4.3478260869565216E-2</v>
      </c>
    </row>
    <row r="37" spans="1:8" ht="16.5" thickBot="1" x14ac:dyDescent="0.25">
      <c r="A37" s="12" t="s">
        <v>12</v>
      </c>
      <c r="B37" s="9">
        <f t="shared" ref="B37:G37" si="4">SUM(B32:B36)</f>
        <v>46</v>
      </c>
      <c r="C37" s="10">
        <f t="shared" si="4"/>
        <v>1</v>
      </c>
      <c r="D37" s="13">
        <f t="shared" si="4"/>
        <v>0</v>
      </c>
      <c r="E37" s="14">
        <f t="shared" si="4"/>
        <v>0</v>
      </c>
      <c r="F37" s="15">
        <f t="shared" si="4"/>
        <v>-46</v>
      </c>
      <c r="G37" s="16">
        <f t="shared" si="4"/>
        <v>-1</v>
      </c>
    </row>
    <row r="38" spans="1:8" ht="18" customHeight="1" x14ac:dyDescent="0.25">
      <c r="A38" s="31"/>
      <c r="B38" s="32"/>
      <c r="C38" s="32"/>
      <c r="D38" s="32"/>
      <c r="E38" s="32"/>
      <c r="F38" s="32"/>
      <c r="G38" s="32"/>
      <c r="H38" s="32"/>
    </row>
    <row r="39" spans="1:8" ht="18.75" x14ac:dyDescent="0.25">
      <c r="E39" s="20"/>
      <c r="H39" s="2" t="s">
        <v>5</v>
      </c>
    </row>
    <row r="40" spans="1:8" x14ac:dyDescent="0.25">
      <c r="A40" s="28"/>
      <c r="H40" s="2" t="s">
        <v>27</v>
      </c>
    </row>
    <row r="41" spans="1:8" x14ac:dyDescent="0.25">
      <c r="A41" s="42" t="s">
        <v>26</v>
      </c>
      <c r="B41" s="42"/>
      <c r="C41" s="42"/>
      <c r="D41" s="42"/>
      <c r="E41" s="42"/>
      <c r="F41" s="42"/>
      <c r="H41" s="2"/>
    </row>
    <row r="42" spans="1:8" x14ac:dyDescent="0.25">
      <c r="A42" s="28"/>
      <c r="H42" s="2"/>
    </row>
    <row r="44" spans="1:8" ht="42.75" x14ac:dyDescent="0.25">
      <c r="A44" s="29" t="s">
        <v>15</v>
      </c>
      <c r="B44" s="59" t="s">
        <v>7</v>
      </c>
      <c r="C44" s="59"/>
      <c r="D44" s="59"/>
      <c r="E44" s="59"/>
      <c r="F44" s="59"/>
      <c r="G44" s="59"/>
      <c r="H44" s="59"/>
    </row>
    <row r="45" spans="1:8" ht="106.15" customHeight="1" x14ac:dyDescent="0.25">
      <c r="A45" s="4" t="s">
        <v>20</v>
      </c>
      <c r="B45" s="60" t="s">
        <v>29</v>
      </c>
      <c r="C45" s="60"/>
      <c r="D45" s="60"/>
      <c r="E45" s="60"/>
      <c r="F45" s="60"/>
      <c r="G45" s="60"/>
      <c r="H45" s="60"/>
    </row>
    <row r="46" spans="1:8" ht="92.45" customHeight="1" x14ac:dyDescent="0.25">
      <c r="A46" s="4" t="s">
        <v>17</v>
      </c>
      <c r="B46" s="61" t="s">
        <v>30</v>
      </c>
      <c r="C46" s="61"/>
      <c r="D46" s="61"/>
      <c r="E46" s="61"/>
      <c r="F46" s="61"/>
      <c r="G46" s="61"/>
      <c r="H46" s="61"/>
    </row>
    <row r="47" spans="1:8" ht="107.45" customHeight="1" x14ac:dyDescent="0.25">
      <c r="A47" s="4" t="s">
        <v>18</v>
      </c>
      <c r="B47" s="61" t="s">
        <v>31</v>
      </c>
      <c r="C47" s="61"/>
      <c r="D47" s="61"/>
      <c r="E47" s="61"/>
      <c r="F47" s="61"/>
      <c r="G47" s="61"/>
      <c r="H47" s="61"/>
    </row>
    <row r="49" spans="1:8" ht="39" customHeight="1" x14ac:dyDescent="0.25">
      <c r="A49" s="51"/>
      <c r="B49" s="52"/>
      <c r="C49" s="52"/>
      <c r="D49" s="52"/>
      <c r="E49" s="52"/>
      <c r="F49" s="52"/>
      <c r="G49" s="52"/>
      <c r="H49" s="52"/>
    </row>
    <row r="50" spans="1:8" ht="51" customHeight="1" x14ac:dyDescent="0.25">
      <c r="A50" s="51"/>
      <c r="B50" s="52"/>
      <c r="C50" s="52"/>
      <c r="D50" s="52"/>
      <c r="E50" s="52"/>
      <c r="F50" s="52"/>
      <c r="G50" s="52"/>
      <c r="H50" s="52"/>
    </row>
    <row r="52" spans="1:8" x14ac:dyDescent="0.25">
      <c r="A52" s="28"/>
    </row>
  </sheetData>
  <customSheetViews>
    <customSheetView guid="{FDCB4004-EDBB-475A-B695-2053A0A91CFD}" scale="80" topLeftCell="A22">
      <selection activeCell="B47" sqref="B47:H47"/>
      <rowBreaks count="1" manualBreakCount="1">
        <brk id="38" max="16383" man="1"/>
      </rowBreaks>
      <pageMargins left="0.7" right="0.43" top="0.5" bottom="0.75" header="0.3" footer="0.3"/>
      <pageSetup scale="96" orientation="landscape" r:id="rId1"/>
    </customSheetView>
    <customSheetView guid="{DBCE45EA-7717-47E7-B305-27F4DBB98C38}" scale="80" showPageBreaks="1" printArea="1">
      <selection activeCell="D32" sqref="D32"/>
      <rowBreaks count="1" manualBreakCount="1">
        <brk id="38" max="16383" man="1"/>
      </rowBreaks>
      <pageMargins left="0.7" right="0.43" top="0.5" bottom="0.75" header="0.3" footer="0.3"/>
      <pageSetup scale="96" orientation="landscape" r:id="rId2"/>
    </customSheetView>
    <customSheetView guid="{F6B20A05-1155-4B75-B15E-B93FBCD157BF}" scale="80" topLeftCell="A4">
      <selection activeCell="A5" sqref="A5:H5"/>
      <rowBreaks count="1" manualBreakCount="1">
        <brk id="39" max="7" man="1"/>
      </rowBreaks>
      <pageMargins left="0.7" right="0.43" top="0.5" bottom="0.75" header="0.3" footer="0.3"/>
      <pageSetup scale="96" orientation="landscape" r:id="rId3"/>
    </customSheetView>
    <customSheetView guid="{80FF1B26-7E49-49C8-9F62-730B190C063C}" scale="80" topLeftCell="A10">
      <selection activeCell="A7" sqref="A7:H7"/>
      <rowBreaks count="1" manualBreakCount="1">
        <brk id="38" max="16383" man="1"/>
      </rowBreaks>
      <pageMargins left="0.7" right="0.43" top="0.5" bottom="0.75" header="0.3" footer="0.3"/>
      <pageSetup scale="96" orientation="landscape" r:id="rId4"/>
    </customSheetView>
  </customSheetViews>
  <mergeCells count="26">
    <mergeCell ref="A50:H50"/>
    <mergeCell ref="B44:H44"/>
    <mergeCell ref="B45:H45"/>
    <mergeCell ref="B46:H46"/>
    <mergeCell ref="B47:H47"/>
    <mergeCell ref="A49:H49"/>
    <mergeCell ref="A5:H5"/>
    <mergeCell ref="A7:H7"/>
    <mergeCell ref="A1:G1"/>
    <mergeCell ref="A2:G2"/>
    <mergeCell ref="A3:G3"/>
    <mergeCell ref="A27:H27"/>
    <mergeCell ref="A41:F41"/>
    <mergeCell ref="A9:H9"/>
    <mergeCell ref="D29:G29"/>
    <mergeCell ref="A30:A31"/>
    <mergeCell ref="B30:C30"/>
    <mergeCell ref="D30:E30"/>
    <mergeCell ref="F30:G30"/>
    <mergeCell ref="A21:H21"/>
    <mergeCell ref="A22:H22"/>
    <mergeCell ref="A12:A13"/>
    <mergeCell ref="F12:G12"/>
    <mergeCell ref="D11:G11"/>
    <mergeCell ref="D12:E12"/>
    <mergeCell ref="B12:C12"/>
  </mergeCells>
  <pageMargins left="0.7" right="0.43" top="0.5" bottom="0.75" header="0.3" footer="0.3"/>
  <pageSetup scale="96" orientation="landscape" r:id="rId5"/>
  <rowBreaks count="1" manualBreakCount="1">
    <brk id="38"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DCB4004-EDBB-475A-B695-2053A0A91CFD}">
      <pageMargins left="0.7" right="0.7" top="0.75" bottom="0.75" header="0.3" footer="0.3"/>
    </customSheetView>
    <customSheetView guid="{DBCE45EA-7717-47E7-B305-27F4DBB98C38}">
      <pageMargins left="0.7" right="0.7" top="0.75" bottom="0.75" header="0.3" footer="0.3"/>
    </customSheetView>
    <customSheetView guid="{80FF1B26-7E49-49C8-9F62-730B190C063C}">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RESUMEN DE RESULTADOS</vt:lpstr>
      <vt:lpstr>Sheet1</vt:lpstr>
      <vt:lpstr>'RESUMEN DE RESULTADOS'!Print_Area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Diaz Viera (Div.O)</dc:creator>
  <cp:lastModifiedBy>Walesca E. Rivera Andino (Div.L)</cp:lastModifiedBy>
  <cp:lastPrinted>2014-12-08T13:31:27Z</cp:lastPrinted>
  <dcterms:created xsi:type="dcterms:W3CDTF">2012-02-17T15:22:52Z</dcterms:created>
  <dcterms:modified xsi:type="dcterms:W3CDTF">2015-01-23T20:03:34Z</dcterms:modified>
</cp:coreProperties>
</file>